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H:\202108-透排水管講稿\AMPS應用-園林園藝灌溉排水講稿\"/>
    </mc:Choice>
  </mc:AlternateContent>
  <xr:revisionPtr revIDLastSave="0" documentId="13_ncr:1_{41538D88-EB06-4438-B8FB-1446203DCA81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工作表3" sheetId="3" r:id="rId1"/>
    <sheet name="計價" sheetId="4" r:id="rId2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6" i="4" l="1"/>
  <c r="H15" i="4"/>
  <c r="H14" i="4"/>
  <c r="E14" i="4"/>
  <c r="H13" i="4"/>
  <c r="E13" i="4"/>
  <c r="H12" i="4"/>
  <c r="E12" i="4"/>
  <c r="H11" i="4"/>
  <c r="H10" i="4"/>
  <c r="H9" i="4"/>
  <c r="E9" i="4"/>
  <c r="H6" i="4"/>
  <c r="E6" i="4"/>
  <c r="H8" i="4"/>
  <c r="E8" i="4"/>
  <c r="H7" i="4"/>
  <c r="E7" i="4"/>
  <c r="H17" i="4" l="1"/>
  <c r="H18" i="4" s="1"/>
  <c r="G7" i="3" l="1"/>
  <c r="G8" i="3"/>
  <c r="G9" i="3"/>
  <c r="G10" i="3"/>
  <c r="G11" i="3"/>
  <c r="G12" i="3"/>
  <c r="G13" i="3"/>
  <c r="G14" i="3"/>
  <c r="G15" i="3"/>
  <c r="G16" i="3"/>
  <c r="G6" i="3"/>
  <c r="G17" i="3" l="1"/>
</calcChain>
</file>

<file path=xl/sharedStrings.xml><?xml version="1.0" encoding="utf-8"?>
<sst xmlns="http://schemas.openxmlformats.org/spreadsheetml/2006/main" count="110" uniqueCount="61">
  <si>
    <t>園林園藝成本分析表</t>
    <phoneticPr fontId="1" type="noConversion"/>
  </si>
  <si>
    <t>項次</t>
  </si>
  <si>
    <t>工 料名 稱</t>
  </si>
  <si>
    <t>單位</t>
  </si>
  <si>
    <t>數量</t>
  </si>
  <si>
    <t>單價</t>
  </si>
  <si>
    <t>複價</t>
  </si>
  <si>
    <t>說明</t>
  </si>
  <si>
    <t>M2</t>
  </si>
  <si>
    <t xml:space="preserve">滲透網管地下灌溉排水系統 </t>
    <phoneticPr fontId="1" type="noConversion"/>
  </si>
  <si>
    <t>單    價    分    析</t>
    <phoneticPr fontId="1" type="noConversion"/>
  </si>
  <si>
    <r>
      <rPr>
        <sz val="12"/>
        <color theme="1"/>
        <rFont val="新細明體"/>
        <family val="2"/>
        <charset val="136"/>
      </rPr>
      <t>機械挖土方</t>
    </r>
  </si>
  <si>
    <r>
      <rPr>
        <sz val="12"/>
        <color theme="1"/>
        <rFont val="新細明體"/>
        <family val="2"/>
        <charset val="136"/>
      </rPr>
      <t>不透水布</t>
    </r>
  </si>
  <si>
    <r>
      <rPr>
        <sz val="12"/>
        <color theme="1"/>
        <rFont val="新細明體"/>
        <family val="2"/>
        <charset val="136"/>
      </rPr>
      <t>多孔土壤</t>
    </r>
  </si>
  <si>
    <r>
      <t xml:space="preserve">4inch </t>
    </r>
    <r>
      <rPr>
        <sz val="12"/>
        <color theme="1"/>
        <rFont val="新細明體"/>
        <family val="2"/>
        <charset val="136"/>
      </rPr>
      <t>滲透網管</t>
    </r>
  </si>
  <si>
    <r>
      <rPr>
        <sz val="12"/>
        <color theme="1"/>
        <rFont val="新細明體"/>
        <family val="2"/>
        <charset val="136"/>
      </rPr>
      <t>含接頭</t>
    </r>
  </si>
  <si>
    <r>
      <rPr>
        <sz val="12"/>
        <color theme="1"/>
        <rFont val="新細明體"/>
        <family val="2"/>
        <charset val="136"/>
      </rPr>
      <t>含陰井蓋</t>
    </r>
  </si>
  <si>
    <r>
      <rPr>
        <sz val="12"/>
        <color theme="1"/>
        <rFont val="新細明體"/>
        <family val="2"/>
        <charset val="136"/>
      </rPr>
      <t>清碎石</t>
    </r>
  </si>
  <si>
    <r>
      <rPr>
        <sz val="12"/>
        <color theme="1"/>
        <rFont val="新細明體"/>
        <family val="2"/>
        <charset val="136"/>
      </rPr>
      <t>餘土回填</t>
    </r>
  </si>
  <si>
    <r>
      <rPr>
        <sz val="12"/>
        <color theme="1"/>
        <rFont val="新細明體"/>
        <family val="2"/>
        <charset val="136"/>
      </rPr>
      <t>砂土種植層</t>
    </r>
  </si>
  <si>
    <r>
      <rPr>
        <sz val="12"/>
        <color theme="1"/>
        <rFont val="新細明體"/>
        <family val="2"/>
        <charset val="136"/>
      </rPr>
      <t>草皮</t>
    </r>
  </si>
  <si>
    <r>
      <rPr>
        <sz val="12"/>
        <color theme="1"/>
        <rFont val="新細明體"/>
        <family val="2"/>
        <charset val="136"/>
      </rPr>
      <t>機械、舖設工資</t>
    </r>
  </si>
  <si>
    <r>
      <t xml:space="preserve"> </t>
    </r>
    <r>
      <rPr>
        <sz val="12"/>
        <color theme="1"/>
        <rFont val="新細明體"/>
        <family val="2"/>
        <charset val="136"/>
      </rPr>
      <t>埋管間距</t>
    </r>
    <r>
      <rPr>
        <sz val="12"/>
        <color theme="1"/>
        <rFont val="Calibri"/>
        <family val="2"/>
      </rPr>
      <t>250cm</t>
    </r>
  </si>
  <si>
    <r>
      <t xml:space="preserve">12inch </t>
    </r>
    <r>
      <rPr>
        <sz val="12"/>
        <color theme="1"/>
        <rFont val="新細明體"/>
        <family val="2"/>
        <charset val="136"/>
      </rPr>
      <t>灌溉陰井</t>
    </r>
    <r>
      <rPr>
        <sz val="12"/>
        <color theme="1"/>
        <rFont val="Calibri"/>
        <family val="2"/>
      </rPr>
      <t>*50cm</t>
    </r>
    <r>
      <rPr>
        <sz val="12"/>
        <color theme="1"/>
        <rFont val="新細明體"/>
        <family val="2"/>
        <charset val="136"/>
      </rPr>
      <t>高</t>
    </r>
  </si>
  <si>
    <r>
      <t xml:space="preserve">12inch </t>
    </r>
    <r>
      <rPr>
        <sz val="12"/>
        <color theme="1"/>
        <rFont val="新細明體"/>
        <family val="2"/>
        <charset val="136"/>
      </rPr>
      <t>排水陰井</t>
    </r>
    <r>
      <rPr>
        <sz val="12"/>
        <color theme="1"/>
        <rFont val="Calibri"/>
        <family val="2"/>
      </rPr>
      <t>*50cm</t>
    </r>
    <r>
      <rPr>
        <sz val="12"/>
        <color theme="1"/>
        <rFont val="新細明體"/>
        <family val="2"/>
        <charset val="136"/>
      </rPr>
      <t>高</t>
    </r>
  </si>
  <si>
    <r>
      <rPr>
        <sz val="12"/>
        <color theme="1"/>
        <rFont val="新細明體"/>
        <family val="2"/>
        <charset val="136"/>
      </rPr>
      <t>小計</t>
    </r>
    <r>
      <rPr>
        <sz val="12"/>
        <color theme="1"/>
        <rFont val="Calibri"/>
        <family val="2"/>
      </rPr>
      <t>(</t>
    </r>
    <r>
      <rPr>
        <sz val="12"/>
        <color theme="1"/>
        <rFont val="新細明體"/>
        <family val="2"/>
        <charset val="136"/>
      </rPr>
      <t>㎡</t>
    </r>
    <r>
      <rPr>
        <sz val="12"/>
        <color theme="1"/>
        <rFont val="Calibri"/>
        <family val="2"/>
      </rPr>
      <t>)</t>
    </r>
  </si>
  <si>
    <r>
      <t>M</t>
    </r>
    <r>
      <rPr>
        <vertAlign val="superscript"/>
        <sz val="12"/>
        <color theme="1"/>
        <rFont val="Calibri"/>
        <family val="2"/>
      </rPr>
      <t>3</t>
    </r>
    <phoneticPr fontId="1" type="noConversion"/>
  </si>
  <si>
    <r>
      <t>M</t>
    </r>
    <r>
      <rPr>
        <vertAlign val="superscript"/>
        <sz val="12"/>
        <color theme="1"/>
        <rFont val="Calibri"/>
        <family val="2"/>
      </rPr>
      <t>2</t>
    </r>
    <phoneticPr fontId="1" type="noConversion"/>
  </si>
  <si>
    <r>
      <t>註</t>
    </r>
    <r>
      <rPr>
        <sz val="12"/>
        <color rgb="FF000000"/>
        <rFont val="Calibri"/>
        <family val="2"/>
      </rPr>
      <t xml:space="preserve">: </t>
    </r>
    <r>
      <rPr>
        <sz val="12"/>
        <color rgb="FF000000"/>
        <rFont val="新細明體"/>
        <family val="1"/>
        <charset val="136"/>
        <scheme val="minor"/>
      </rPr>
      <t>以最小施工面積</t>
    </r>
    <r>
      <rPr>
        <sz val="12"/>
        <color rgb="FF000000"/>
        <rFont val="Calibri"/>
        <family val="2"/>
      </rPr>
      <t>250M</t>
    </r>
    <r>
      <rPr>
        <vertAlign val="superscript"/>
        <sz val="12"/>
        <color rgb="FF000000"/>
        <rFont val="Calibri"/>
        <family val="2"/>
      </rPr>
      <t>2</t>
    </r>
    <r>
      <rPr>
        <sz val="12"/>
        <color rgb="FF000000"/>
        <rFont val="新細明體"/>
        <family val="1"/>
        <charset val="136"/>
        <scheme val="minor"/>
      </rPr>
      <t>計價</t>
    </r>
  </si>
  <si>
    <t>滲透網管</t>
  </si>
  <si>
    <t>管徑</t>
  </si>
  <si>
    <t>H1</t>
  </si>
  <si>
    <t>cm</t>
  </si>
  <si>
    <t>H2</t>
  </si>
  <si>
    <t>H3</t>
  </si>
  <si>
    <t>H4</t>
  </si>
  <si>
    <t>H</t>
  </si>
  <si>
    <t>B</t>
  </si>
  <si>
    <t>B1</t>
  </si>
  <si>
    <t>4"</t>
  </si>
  <si>
    <t>小計</t>
    <phoneticPr fontId="1" type="noConversion"/>
  </si>
  <si>
    <t xml:space="preserve">施工面積 : </t>
    <phoneticPr fontId="1" type="noConversion"/>
  </si>
  <si>
    <t>平方米</t>
    <phoneticPr fontId="1" type="noConversion"/>
  </si>
  <si>
    <t>間距 :</t>
    <phoneticPr fontId="1" type="noConversion"/>
  </si>
  <si>
    <t>公尺</t>
    <phoneticPr fontId="1" type="noConversion"/>
  </si>
  <si>
    <r>
      <rPr>
        <b/>
        <sz val="12"/>
        <color theme="1"/>
        <rFont val="新細明體"/>
        <family val="1"/>
        <charset val="136"/>
      </rPr>
      <t>工</t>
    </r>
    <r>
      <rPr>
        <b/>
        <sz val="12"/>
        <color theme="1"/>
        <rFont val="Verdana"/>
        <family val="2"/>
      </rPr>
      <t> </t>
    </r>
    <r>
      <rPr>
        <b/>
        <sz val="12"/>
        <color theme="1"/>
        <rFont val="新細明體"/>
        <family val="1"/>
        <charset val="136"/>
      </rPr>
      <t>料名</t>
    </r>
    <r>
      <rPr>
        <b/>
        <sz val="12"/>
        <color theme="1"/>
        <rFont val="Verdana"/>
        <family val="2"/>
      </rPr>
      <t> </t>
    </r>
    <r>
      <rPr>
        <b/>
        <sz val="12"/>
        <color theme="1"/>
        <rFont val="新細明體"/>
        <family val="1"/>
        <charset val="136"/>
      </rPr>
      <t>稱</t>
    </r>
    <phoneticPr fontId="1" type="noConversion"/>
  </si>
  <si>
    <t>高(m)</t>
    <phoneticPr fontId="1" type="noConversion"/>
  </si>
  <si>
    <t>寬(m)</t>
    <phoneticPr fontId="1" type="noConversion"/>
  </si>
  <si>
    <t>數量</t>
    <phoneticPr fontId="1" type="noConversion"/>
  </si>
  <si>
    <r>
      <rPr>
        <b/>
        <sz val="12"/>
        <color theme="1"/>
        <rFont val="新細明體"/>
        <family val="1"/>
        <charset val="136"/>
      </rPr>
      <t>單位</t>
    </r>
  </si>
  <si>
    <t>單價(元)</t>
    <phoneticPr fontId="1" type="noConversion"/>
  </si>
  <si>
    <t>複價(元)</t>
    <phoneticPr fontId="1" type="noConversion"/>
  </si>
  <si>
    <r>
      <rPr>
        <b/>
        <sz val="12"/>
        <color theme="1"/>
        <rFont val="新細明體"/>
        <family val="1"/>
        <charset val="136"/>
      </rPr>
      <t>說明</t>
    </r>
    <phoneticPr fontId="1" type="noConversion"/>
  </si>
  <si>
    <r>
      <rPr>
        <sz val="12"/>
        <rFont val="細明體"/>
        <family val="3"/>
        <charset val="136"/>
      </rPr>
      <t>立方米</t>
    </r>
    <phoneticPr fontId="1" type="noConversion"/>
  </si>
  <si>
    <r>
      <rPr>
        <sz val="12"/>
        <rFont val="細明體"/>
        <family val="3"/>
        <charset val="136"/>
      </rPr>
      <t>平方米</t>
    </r>
    <phoneticPr fontId="1" type="noConversion"/>
  </si>
  <si>
    <r>
      <rPr>
        <sz val="12"/>
        <rFont val="新細明體"/>
        <family val="1"/>
        <charset val="136"/>
      </rPr>
      <t>立方米</t>
    </r>
  </si>
  <si>
    <r>
      <rPr>
        <sz val="12"/>
        <rFont val="新細明體"/>
        <family val="1"/>
        <charset val="136"/>
      </rPr>
      <t>米</t>
    </r>
    <phoneticPr fontId="1" type="noConversion"/>
  </si>
  <si>
    <r>
      <rPr>
        <sz val="12"/>
        <rFont val="新細明體"/>
        <family val="1"/>
        <charset val="136"/>
      </rPr>
      <t>組</t>
    </r>
    <phoneticPr fontId="1" type="noConversion"/>
  </si>
  <si>
    <r>
      <rPr>
        <sz val="12"/>
        <rFont val="細明體"/>
        <family val="3"/>
        <charset val="136"/>
      </rPr>
      <t>平方米</t>
    </r>
    <phoneticPr fontId="1" type="noConversion"/>
  </si>
  <si>
    <t xml:space="preserve">滲 透 網 管 灌 溉 排 水 系 統 </t>
    <phoneticPr fontId="1" type="noConversion"/>
  </si>
  <si>
    <t>園林園藝單價分析表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</si>
</sst>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rgb="FF000000"/>
      <name val="Arial"/>
      <family val="2"/>
    </font>
    <font>
      <sz val="12"/>
      <color rgb="FF000000"/>
      <name val="Calibri"/>
      <family val="2"/>
    </font>
    <font>
      <vertAlign val="superscript"/>
      <sz val="12"/>
      <color rgb="FF000000"/>
      <name val="Calibri"/>
      <family val="2"/>
    </font>
    <font>
      <b/>
      <sz val="14"/>
      <name val="新細明體"/>
      <family val="1"/>
      <charset val="136"/>
      <scheme val="major"/>
    </font>
    <font>
      <sz val="12"/>
      <color theme="1"/>
      <name val="新細明體"/>
      <family val="2"/>
      <charset val="136"/>
    </font>
    <font>
      <sz val="12"/>
      <color theme="1"/>
      <name val="Calibri"/>
      <family val="2"/>
    </font>
    <font>
      <vertAlign val="superscript"/>
      <sz val="12"/>
      <color theme="1"/>
      <name val="Calibri"/>
      <family val="2"/>
    </font>
    <font>
      <sz val="12"/>
      <color rgb="FF000000"/>
      <name val="新細明體"/>
      <family val="1"/>
      <charset val="136"/>
      <scheme val="minor"/>
    </font>
    <font>
      <b/>
      <sz val="12"/>
      <color rgb="FF7030A0"/>
      <name val="細明體"/>
      <family val="3"/>
      <charset val="136"/>
    </font>
    <font>
      <b/>
      <sz val="12"/>
      <color rgb="FF7030A0"/>
      <name val="Verdana"/>
      <family val="2"/>
    </font>
    <font>
      <b/>
      <u/>
      <sz val="12"/>
      <color rgb="FF7030A0"/>
      <name val="Verdana"/>
      <family val="2"/>
    </font>
    <font>
      <b/>
      <sz val="12"/>
      <color theme="1"/>
      <name val="Verdana"/>
      <family val="2"/>
    </font>
    <font>
      <b/>
      <sz val="12"/>
      <color theme="1"/>
      <name val="新細明體"/>
      <family val="1"/>
      <charset val="136"/>
    </font>
    <font>
      <b/>
      <sz val="12"/>
      <color theme="1"/>
      <name val="細明體"/>
      <family val="3"/>
      <charset val="136"/>
    </font>
    <font>
      <b/>
      <sz val="12"/>
      <name val="細明體"/>
      <family val="3"/>
      <charset val="136"/>
    </font>
    <font>
      <sz val="12"/>
      <name val="Calibri"/>
      <family val="2"/>
    </font>
    <font>
      <sz val="12"/>
      <name val="細明體"/>
      <family val="3"/>
      <charset val="136"/>
    </font>
    <font>
      <sz val="12"/>
      <name val="新細明體"/>
      <family val="1"/>
      <charset val="136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3" fillId="0" borderId="1" xfId="0" applyFont="1" applyBorder="1" applyAlignment="1">
      <alignment horizontal="center" vertical="center" wrapText="1" readingOrder="1"/>
    </xf>
    <xf numFmtId="0" fontId="7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 readingOrder="1"/>
    </xf>
    <xf numFmtId="0" fontId="2" fillId="0" borderId="2" xfId="0" applyFont="1" applyBorder="1" applyAlignment="1">
      <alignment horizontal="center" vertical="center" wrapText="1" readingOrder="1"/>
    </xf>
    <xf numFmtId="0" fontId="2" fillId="0" borderId="3" xfId="0" applyFont="1" applyBorder="1" applyAlignment="1">
      <alignment horizontal="center" vertical="center" wrapText="1" readingOrder="1"/>
    </xf>
    <xf numFmtId="0" fontId="3" fillId="0" borderId="2" xfId="0" applyFont="1" applyBorder="1" applyAlignment="1">
      <alignment horizontal="center" vertical="center" wrapText="1" readingOrder="1"/>
    </xf>
    <xf numFmtId="0" fontId="3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4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right" vertical="center"/>
    </xf>
    <xf numFmtId="1" fontId="17" fillId="0" borderId="0" xfId="0" applyNumberFormat="1" applyFont="1" applyAlignment="1">
      <alignment horizontal="right" vertical="center"/>
    </xf>
    <xf numFmtId="1" fontId="7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center" vertical="center" readingOrder="1"/>
    </xf>
    <xf numFmtId="0" fontId="5" fillId="0" borderId="0" xfId="0" applyFont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1304925</xdr:colOff>
      <xdr:row>5</xdr:row>
      <xdr:rowOff>123825</xdr:rowOff>
    </xdr:from>
    <xdr:to>
      <xdr:col>12</xdr:col>
      <xdr:colOff>598426</xdr:colOff>
      <xdr:row>14</xdr:row>
      <xdr:rowOff>26690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285875"/>
          <a:ext cx="3341626" cy="19888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13</xdr:col>
      <xdr:colOff>0</xdr:colOff>
      <xdr:row>2</xdr:row>
      <xdr:rowOff>142875</xdr:rowOff>
    </xdr:from>
    <xdr:to>
      <xdr:col>20</xdr:col>
      <xdr:colOff>165165</xdr:colOff>
      <xdr:row>10</xdr:row>
      <xdr:rowOff>86849</xdr:rowOff>
    </xdr:to>
    <xdr:grpSp>
      <xdr:nvGrpSpPr>
        <xdr:cNvPr id="3" name="群組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9801225" y="638175"/>
          <a:ext cx="4965765" cy="1753724"/>
          <a:chOff x="3689648" y="5085184"/>
          <a:chExt cx="4965765" cy="1753724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89648" y="5085184"/>
            <a:ext cx="4946379" cy="144856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  <xdr:cxnSp macro="">
        <xdr:nvCxnSpPr>
          <xdr:cNvPr id="5" name="直線單箭頭接點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CxnSpPr/>
        </xdr:nvCxnSpPr>
        <xdr:spPr>
          <a:xfrm>
            <a:off x="6300192" y="6458852"/>
            <a:ext cx="1368152" cy="0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單箭頭接點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CxnSpPr/>
        </xdr:nvCxnSpPr>
        <xdr:spPr>
          <a:xfrm>
            <a:off x="6062011" y="6597352"/>
            <a:ext cx="454205" cy="0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文字方塊 15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 txBox="1"/>
        </xdr:nvSpPr>
        <xdr:spPr>
          <a:xfrm>
            <a:off x="6012160" y="6561909"/>
            <a:ext cx="576064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zh-TW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200"/>
              <a:t>40cm</a:t>
            </a:r>
            <a:endParaRPr lang="zh-TW" altLang="en-US" sz="1200"/>
          </a:p>
        </xdr:txBody>
      </xdr:sp>
      <xdr:sp macro="" textlink="">
        <xdr:nvSpPr>
          <xdr:cNvPr id="8" name="文字方塊 20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 txBox="1"/>
        </xdr:nvSpPr>
        <xdr:spPr>
          <a:xfrm>
            <a:off x="6696236" y="6458852"/>
            <a:ext cx="612068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zh-TW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200"/>
              <a:t>250cm</a:t>
            </a:r>
            <a:endParaRPr lang="zh-TW" altLang="en-US" sz="1200"/>
          </a:p>
        </xdr:txBody>
      </xdr:sp>
      <xdr:cxnSp macro="">
        <xdr:nvCxnSpPr>
          <xdr:cNvPr id="9" name="直線單箭頭接點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CxnSpPr/>
        </xdr:nvCxnSpPr>
        <xdr:spPr>
          <a:xfrm>
            <a:off x="6012160" y="6294098"/>
            <a:ext cx="0" cy="231246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文字方塊 25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 txBox="1"/>
        </xdr:nvSpPr>
        <xdr:spPr>
          <a:xfrm>
            <a:off x="5449943" y="6256752"/>
            <a:ext cx="612068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zh-TW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200"/>
              <a:t>15cm</a:t>
            </a:r>
            <a:endParaRPr lang="zh-TW" altLang="en-US" sz="1200"/>
          </a:p>
        </xdr:txBody>
      </xdr:sp>
      <xdr:sp macro="" textlink="">
        <xdr:nvSpPr>
          <xdr:cNvPr id="11" name="文字方塊 26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 txBox="1"/>
        </xdr:nvSpPr>
        <xdr:spPr>
          <a:xfrm>
            <a:off x="3851920" y="6474241"/>
            <a:ext cx="948101" cy="24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zh-TW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zh-TW" altLang="en-US" sz="1000" b="1" u="sng">
                <a:latin typeface="標楷體" pitchFamily="65" charset="-120"/>
                <a:ea typeface="標楷體" pitchFamily="65" charset="-120"/>
              </a:rPr>
              <a:t>灌溉陰井</a:t>
            </a:r>
          </a:p>
        </xdr:txBody>
      </xdr:sp>
      <xdr:sp macro="" textlink="">
        <xdr:nvSpPr>
          <xdr:cNvPr id="12" name="文字方塊 27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 txBox="1"/>
        </xdr:nvSpPr>
        <xdr:spPr>
          <a:xfrm>
            <a:off x="7845963" y="6453336"/>
            <a:ext cx="809450" cy="24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zh-TW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zh-TW" altLang="en-US" sz="1000" b="1" u="sng">
                <a:latin typeface="標楷體" pitchFamily="65" charset="-120"/>
                <a:ea typeface="標楷體" pitchFamily="65" charset="-120"/>
              </a:rPr>
              <a:t>排水陰井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3</xdr:row>
      <xdr:rowOff>98790</xdr:rowOff>
    </xdr:from>
    <xdr:to>
      <xdr:col>13</xdr:col>
      <xdr:colOff>93601</xdr:colOff>
      <xdr:row>12</xdr:row>
      <xdr:rowOff>64790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2A75E08-87C8-4A23-801A-9B1F9E6D7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841740"/>
          <a:ext cx="2827276" cy="1851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13</xdr:col>
      <xdr:colOff>600075</xdr:colOff>
      <xdr:row>4</xdr:row>
      <xdr:rowOff>38100</xdr:rowOff>
    </xdr:from>
    <xdr:to>
      <xdr:col>21</xdr:col>
      <xdr:colOff>79440</xdr:colOff>
      <xdr:row>11</xdr:row>
      <xdr:rowOff>201147</xdr:rowOff>
    </xdr:to>
    <xdr:grpSp>
      <xdr:nvGrpSpPr>
        <xdr:cNvPr id="3" name="群組 2">
          <a:extLst>
            <a:ext uri="{FF2B5EF4-FFF2-40B4-BE49-F238E27FC236}">
              <a16:creationId xmlns:a16="http://schemas.microsoft.com/office/drawing/2014/main" id="{3A0EFCA7-FEE8-46EF-AD43-D2BEC3360D16}"/>
            </a:ext>
          </a:extLst>
        </xdr:cNvPr>
        <xdr:cNvGrpSpPr/>
      </xdr:nvGrpSpPr>
      <xdr:grpSpPr>
        <a:xfrm>
          <a:off x="9744075" y="990600"/>
          <a:ext cx="4965765" cy="1629897"/>
          <a:chOff x="3689648" y="5085184"/>
          <a:chExt cx="4965765" cy="1753724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F0EDC643-BC80-410A-B251-365ACD44BF3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89648" y="5085184"/>
            <a:ext cx="4946379" cy="144856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  <xdr:cxnSp macro="">
        <xdr:nvCxnSpPr>
          <xdr:cNvPr id="5" name="直線單箭頭接點 4">
            <a:extLst>
              <a:ext uri="{FF2B5EF4-FFF2-40B4-BE49-F238E27FC236}">
                <a16:creationId xmlns:a16="http://schemas.microsoft.com/office/drawing/2014/main" id="{9737BD6F-A715-44F0-AC99-B19A179C315A}"/>
              </a:ext>
            </a:extLst>
          </xdr:cNvPr>
          <xdr:cNvCxnSpPr/>
        </xdr:nvCxnSpPr>
        <xdr:spPr>
          <a:xfrm>
            <a:off x="6300192" y="6458852"/>
            <a:ext cx="1368152" cy="0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單箭頭接點 5">
            <a:extLst>
              <a:ext uri="{FF2B5EF4-FFF2-40B4-BE49-F238E27FC236}">
                <a16:creationId xmlns:a16="http://schemas.microsoft.com/office/drawing/2014/main" id="{D2B8ABC6-7FA2-4E2B-9D1C-F519744B0D0F}"/>
              </a:ext>
            </a:extLst>
          </xdr:cNvPr>
          <xdr:cNvCxnSpPr/>
        </xdr:nvCxnSpPr>
        <xdr:spPr>
          <a:xfrm>
            <a:off x="6062011" y="6597352"/>
            <a:ext cx="454205" cy="0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文字方塊 15">
            <a:extLst>
              <a:ext uri="{FF2B5EF4-FFF2-40B4-BE49-F238E27FC236}">
                <a16:creationId xmlns:a16="http://schemas.microsoft.com/office/drawing/2014/main" id="{784B5368-D893-456E-A838-3E5B2FEA4DEE}"/>
              </a:ext>
            </a:extLst>
          </xdr:cNvPr>
          <xdr:cNvSpPr txBox="1"/>
        </xdr:nvSpPr>
        <xdr:spPr>
          <a:xfrm>
            <a:off x="6012160" y="6561909"/>
            <a:ext cx="576064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zh-TW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200"/>
              <a:t>40cm</a:t>
            </a:r>
            <a:endParaRPr lang="zh-TW" altLang="en-US" sz="1200"/>
          </a:p>
        </xdr:txBody>
      </xdr:sp>
      <xdr:sp macro="" textlink="">
        <xdr:nvSpPr>
          <xdr:cNvPr id="8" name="文字方塊 20">
            <a:extLst>
              <a:ext uri="{FF2B5EF4-FFF2-40B4-BE49-F238E27FC236}">
                <a16:creationId xmlns:a16="http://schemas.microsoft.com/office/drawing/2014/main" id="{5B0013FD-73F1-47BA-931A-943538DAB334}"/>
              </a:ext>
            </a:extLst>
          </xdr:cNvPr>
          <xdr:cNvSpPr txBox="1"/>
        </xdr:nvSpPr>
        <xdr:spPr>
          <a:xfrm>
            <a:off x="6696236" y="6458852"/>
            <a:ext cx="612068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zh-TW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200"/>
              <a:t>250cm</a:t>
            </a:r>
            <a:endParaRPr lang="zh-TW" altLang="en-US" sz="1200"/>
          </a:p>
        </xdr:txBody>
      </xdr:sp>
      <xdr:cxnSp macro="">
        <xdr:nvCxnSpPr>
          <xdr:cNvPr id="9" name="直線單箭頭接點 8">
            <a:extLst>
              <a:ext uri="{FF2B5EF4-FFF2-40B4-BE49-F238E27FC236}">
                <a16:creationId xmlns:a16="http://schemas.microsoft.com/office/drawing/2014/main" id="{07AEE8F2-BA6E-4933-8A14-D89CB513067E}"/>
              </a:ext>
            </a:extLst>
          </xdr:cNvPr>
          <xdr:cNvCxnSpPr/>
        </xdr:nvCxnSpPr>
        <xdr:spPr>
          <a:xfrm>
            <a:off x="6012160" y="6294098"/>
            <a:ext cx="0" cy="231246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文字方塊 25">
            <a:extLst>
              <a:ext uri="{FF2B5EF4-FFF2-40B4-BE49-F238E27FC236}">
                <a16:creationId xmlns:a16="http://schemas.microsoft.com/office/drawing/2014/main" id="{21BA47A2-9701-4DCC-A30D-CF876B9593C1}"/>
              </a:ext>
            </a:extLst>
          </xdr:cNvPr>
          <xdr:cNvSpPr txBox="1"/>
        </xdr:nvSpPr>
        <xdr:spPr>
          <a:xfrm>
            <a:off x="5449943" y="6256752"/>
            <a:ext cx="612068" cy="27699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zh-TW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200"/>
              <a:t>15cm</a:t>
            </a:r>
            <a:endParaRPr lang="zh-TW" altLang="en-US" sz="1200"/>
          </a:p>
        </xdr:txBody>
      </xdr:sp>
      <xdr:sp macro="" textlink="">
        <xdr:nvSpPr>
          <xdr:cNvPr id="11" name="文字方塊 26">
            <a:extLst>
              <a:ext uri="{FF2B5EF4-FFF2-40B4-BE49-F238E27FC236}">
                <a16:creationId xmlns:a16="http://schemas.microsoft.com/office/drawing/2014/main" id="{D484834C-EEBE-498F-ABC9-EBB5C8DAB5A7}"/>
              </a:ext>
            </a:extLst>
          </xdr:cNvPr>
          <xdr:cNvSpPr txBox="1"/>
        </xdr:nvSpPr>
        <xdr:spPr>
          <a:xfrm>
            <a:off x="3851920" y="6474241"/>
            <a:ext cx="948101" cy="24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zh-TW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zh-TW" altLang="en-US" sz="1000" b="1" u="sng">
                <a:latin typeface="標楷體" pitchFamily="65" charset="-120"/>
                <a:ea typeface="標楷體" pitchFamily="65" charset="-120"/>
              </a:rPr>
              <a:t>灌溉陰井</a:t>
            </a:r>
          </a:p>
        </xdr:txBody>
      </xdr:sp>
      <xdr:sp macro="" textlink="">
        <xdr:nvSpPr>
          <xdr:cNvPr id="12" name="文字方塊 27">
            <a:extLst>
              <a:ext uri="{FF2B5EF4-FFF2-40B4-BE49-F238E27FC236}">
                <a16:creationId xmlns:a16="http://schemas.microsoft.com/office/drawing/2014/main" id="{2F6BAB3B-6208-4747-AB9E-6733854C19CC}"/>
              </a:ext>
            </a:extLst>
          </xdr:cNvPr>
          <xdr:cNvSpPr txBox="1"/>
        </xdr:nvSpPr>
        <xdr:spPr>
          <a:xfrm>
            <a:off x="7845963" y="6453336"/>
            <a:ext cx="809450" cy="24622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zh-TW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zh-TW" altLang="en-US" sz="1000" b="1" u="sng">
                <a:latin typeface="標楷體" pitchFamily="65" charset="-120"/>
                <a:ea typeface="標楷體" pitchFamily="65" charset="-120"/>
              </a:rPr>
              <a:t>排水陰井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U18"/>
  <sheetViews>
    <sheetView workbookViewId="0">
      <selection sqref="A1:XFD1048576"/>
    </sheetView>
  </sheetViews>
  <sheetFormatPr defaultRowHeight="16.5"/>
  <cols>
    <col min="2" max="2" width="5.625" customWidth="1"/>
    <col min="3" max="3" width="24.25" customWidth="1"/>
    <col min="4" max="4" width="6.375" customWidth="1"/>
    <col min="5" max="5" width="7.75" customWidth="1"/>
    <col min="6" max="6" width="6.875" customWidth="1"/>
    <col min="7" max="7" width="7.75" customWidth="1"/>
    <col min="8" max="8" width="16" customWidth="1"/>
  </cols>
  <sheetData>
    <row r="1" spans="2:21" ht="19.5">
      <c r="B1" s="25" t="s">
        <v>9</v>
      </c>
      <c r="C1" s="25"/>
      <c r="D1" s="25"/>
      <c r="E1" s="25"/>
      <c r="F1" s="25"/>
      <c r="G1" s="25"/>
      <c r="H1" s="25"/>
    </row>
    <row r="2" spans="2:21" ht="19.5">
      <c r="B2" s="26" t="s">
        <v>0</v>
      </c>
      <c r="C2" s="26"/>
      <c r="D2" s="26"/>
      <c r="E2" s="26"/>
      <c r="F2" s="26"/>
      <c r="G2" s="26"/>
      <c r="H2" s="26"/>
    </row>
    <row r="3" spans="2:21" ht="19.5">
      <c r="B3" s="26" t="s">
        <v>10</v>
      </c>
      <c r="C3" s="26"/>
      <c r="D3" s="26"/>
      <c r="E3" s="26"/>
      <c r="F3" s="26"/>
      <c r="G3" s="26"/>
      <c r="H3" s="26"/>
    </row>
    <row r="5" spans="2:21">
      <c r="B5" t="s">
        <v>1</v>
      </c>
      <c r="C5" t="s">
        <v>2</v>
      </c>
      <c r="D5" t="s">
        <v>3</v>
      </c>
      <c r="E5" t="s">
        <v>4</v>
      </c>
      <c r="F5" t="s">
        <v>5</v>
      </c>
      <c r="G5" t="s">
        <v>6</v>
      </c>
      <c r="H5" t="s">
        <v>7</v>
      </c>
    </row>
    <row r="6" spans="2:21" ht="18">
      <c r="B6" s="3">
        <v>1</v>
      </c>
      <c r="C6" s="2" t="s">
        <v>11</v>
      </c>
      <c r="D6" s="3" t="s">
        <v>26</v>
      </c>
      <c r="E6" s="2">
        <v>6.2E-2</v>
      </c>
      <c r="F6" s="2">
        <v>120</v>
      </c>
      <c r="G6" s="2">
        <f>F6*E6</f>
        <v>7.4399999999999995</v>
      </c>
      <c r="H6" s="2" t="s">
        <v>22</v>
      </c>
      <c r="I6" s="2"/>
    </row>
    <row r="7" spans="2:21" ht="18">
      <c r="B7" s="3">
        <v>2</v>
      </c>
      <c r="C7" s="2" t="s">
        <v>12</v>
      </c>
      <c r="D7" s="3" t="s">
        <v>27</v>
      </c>
      <c r="E7" s="2">
        <v>0.17499999999999999</v>
      </c>
      <c r="F7" s="2">
        <v>150</v>
      </c>
      <c r="G7" s="2">
        <f t="shared" ref="G7:G16" si="0">F7*E7</f>
        <v>26.25</v>
      </c>
      <c r="H7" s="2"/>
      <c r="I7" s="2"/>
    </row>
    <row r="8" spans="2:21" ht="18">
      <c r="B8" s="3">
        <v>3</v>
      </c>
      <c r="C8" s="2" t="s">
        <v>13</v>
      </c>
      <c r="D8" s="3" t="s">
        <v>26</v>
      </c>
      <c r="E8" s="2">
        <v>1.4999999999999999E-2</v>
      </c>
      <c r="F8" s="2">
        <v>900</v>
      </c>
      <c r="G8" s="2">
        <f t="shared" si="0"/>
        <v>13.5</v>
      </c>
      <c r="H8" s="2"/>
      <c r="I8" s="2"/>
    </row>
    <row r="9" spans="2:21" ht="18">
      <c r="B9" s="3">
        <v>4</v>
      </c>
      <c r="C9" s="2" t="s">
        <v>14</v>
      </c>
      <c r="D9" s="3" t="s">
        <v>27</v>
      </c>
      <c r="E9" s="2">
        <v>0.25</v>
      </c>
      <c r="F9" s="2">
        <v>440</v>
      </c>
      <c r="G9" s="2">
        <f t="shared" si="0"/>
        <v>110</v>
      </c>
      <c r="H9" s="2" t="s">
        <v>15</v>
      </c>
      <c r="I9" s="2"/>
    </row>
    <row r="10" spans="2:21" ht="18">
      <c r="B10" s="3">
        <v>5</v>
      </c>
      <c r="C10" s="2" t="s">
        <v>23</v>
      </c>
      <c r="D10" s="3" t="s">
        <v>27</v>
      </c>
      <c r="E10" s="2">
        <v>0.02</v>
      </c>
      <c r="F10" s="2">
        <v>3800</v>
      </c>
      <c r="G10" s="2">
        <f t="shared" si="0"/>
        <v>76</v>
      </c>
      <c r="H10" s="2" t="s">
        <v>16</v>
      </c>
      <c r="I10" s="2"/>
    </row>
    <row r="11" spans="2:21" ht="18.75" thickBot="1">
      <c r="B11" s="3">
        <v>6</v>
      </c>
      <c r="C11" s="2" t="s">
        <v>24</v>
      </c>
      <c r="D11" s="3" t="s">
        <v>27</v>
      </c>
      <c r="E11" s="2">
        <v>0.02</v>
      </c>
      <c r="F11" s="2">
        <v>3100</v>
      </c>
      <c r="G11" s="2">
        <f t="shared" si="0"/>
        <v>62</v>
      </c>
      <c r="H11" s="2" t="s">
        <v>16</v>
      </c>
      <c r="I11" s="2"/>
    </row>
    <row r="12" spans="2:21" ht="18">
      <c r="B12" s="3">
        <v>7</v>
      </c>
      <c r="C12" s="2" t="s">
        <v>17</v>
      </c>
      <c r="D12" s="3" t="s">
        <v>26</v>
      </c>
      <c r="E12" s="2">
        <v>1.2E-2</v>
      </c>
      <c r="F12" s="2">
        <v>1000</v>
      </c>
      <c r="G12" s="2">
        <f t="shared" si="0"/>
        <v>12</v>
      </c>
      <c r="H12" s="2"/>
      <c r="I12" s="2"/>
      <c r="N12" s="5" t="s">
        <v>29</v>
      </c>
      <c r="O12" s="7" t="s">
        <v>31</v>
      </c>
      <c r="P12" s="7" t="s">
        <v>33</v>
      </c>
      <c r="Q12" s="7" t="s">
        <v>34</v>
      </c>
      <c r="R12" s="7" t="s">
        <v>35</v>
      </c>
      <c r="S12" s="7" t="s">
        <v>36</v>
      </c>
      <c r="T12" s="7" t="s">
        <v>37</v>
      </c>
      <c r="U12" s="7" t="s">
        <v>38</v>
      </c>
    </row>
    <row r="13" spans="2:21" ht="18.75" thickBot="1">
      <c r="B13" s="3">
        <v>8</v>
      </c>
      <c r="C13" s="2" t="s">
        <v>18</v>
      </c>
      <c r="D13" s="3" t="s">
        <v>26</v>
      </c>
      <c r="E13" s="2">
        <v>0.36</v>
      </c>
      <c r="F13" s="2">
        <v>20</v>
      </c>
      <c r="G13" s="2">
        <f t="shared" si="0"/>
        <v>7.1999999999999993</v>
      </c>
      <c r="H13" s="2"/>
      <c r="I13" s="2"/>
      <c r="N13" s="6" t="s">
        <v>30</v>
      </c>
      <c r="O13" s="8" t="s">
        <v>32</v>
      </c>
      <c r="P13" s="8" t="s">
        <v>32</v>
      </c>
      <c r="Q13" s="8" t="s">
        <v>32</v>
      </c>
      <c r="R13" s="8" t="s">
        <v>32</v>
      </c>
      <c r="S13" s="8" t="s">
        <v>32</v>
      </c>
      <c r="T13" s="8" t="s">
        <v>32</v>
      </c>
      <c r="U13" s="8" t="s">
        <v>32</v>
      </c>
    </row>
    <row r="14" spans="2:21" ht="18.75" thickBot="1">
      <c r="B14" s="3">
        <v>9</v>
      </c>
      <c r="C14" s="2" t="s">
        <v>19</v>
      </c>
      <c r="D14" s="3" t="s">
        <v>26</v>
      </c>
      <c r="E14" s="2">
        <v>0.05</v>
      </c>
      <c r="F14" s="2">
        <v>2000</v>
      </c>
      <c r="G14" s="2">
        <f t="shared" si="0"/>
        <v>100</v>
      </c>
      <c r="H14" s="2"/>
      <c r="I14" s="2"/>
      <c r="N14" s="1" t="s">
        <v>39</v>
      </c>
      <c r="O14" s="1">
        <v>5</v>
      </c>
      <c r="P14" s="1">
        <v>26</v>
      </c>
      <c r="Q14" s="1">
        <v>9</v>
      </c>
      <c r="R14" s="1">
        <v>15</v>
      </c>
      <c r="S14" s="1">
        <v>55</v>
      </c>
      <c r="T14" s="1">
        <v>40</v>
      </c>
      <c r="U14" s="1">
        <v>45</v>
      </c>
    </row>
    <row r="15" spans="2:21">
      <c r="B15" s="3">
        <v>10</v>
      </c>
      <c r="C15" s="2" t="s">
        <v>20</v>
      </c>
      <c r="D15" s="3" t="s">
        <v>8</v>
      </c>
      <c r="E15" s="2">
        <v>1</v>
      </c>
      <c r="F15" s="2">
        <v>110</v>
      </c>
      <c r="G15" s="2">
        <f t="shared" si="0"/>
        <v>110</v>
      </c>
      <c r="H15" s="2"/>
      <c r="I15" s="2"/>
    </row>
    <row r="16" spans="2:21">
      <c r="B16" s="3">
        <v>11</v>
      </c>
      <c r="C16" s="2" t="s">
        <v>21</v>
      </c>
      <c r="D16" s="3" t="s">
        <v>8</v>
      </c>
      <c r="E16" s="2">
        <v>1</v>
      </c>
      <c r="F16" s="2">
        <v>75.61</v>
      </c>
      <c r="G16" s="2">
        <f t="shared" si="0"/>
        <v>75.61</v>
      </c>
      <c r="H16" s="2"/>
      <c r="I16" s="2"/>
    </row>
    <row r="17" spans="2:9">
      <c r="B17" s="2"/>
      <c r="C17" s="2" t="s">
        <v>25</v>
      </c>
      <c r="D17" s="2"/>
      <c r="E17" s="2"/>
      <c r="F17" s="2"/>
      <c r="G17" s="2">
        <f>SUM(G6:G16)</f>
        <v>600</v>
      </c>
      <c r="H17" s="2"/>
      <c r="I17" s="2"/>
    </row>
    <row r="18" spans="2:9" ht="18">
      <c r="C18" s="4" t="s">
        <v>28</v>
      </c>
    </row>
  </sheetData>
  <mergeCells count="3">
    <mergeCell ref="B1:H1"/>
    <mergeCell ref="B2:H2"/>
    <mergeCell ref="B3:H3"/>
  </mergeCells>
  <phoneticPr fontId="1" type="noConversion"/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Q19"/>
  <sheetViews>
    <sheetView tabSelected="1" workbookViewId="0">
      <selection activeCell="J23" sqref="J23"/>
    </sheetView>
  </sheetViews>
  <sheetFormatPr defaultRowHeight="16.5"/>
  <cols>
    <col min="2" max="2" width="22.625" customWidth="1"/>
    <col min="3" max="3" width="6.75" customWidth="1"/>
    <col min="4" max="4" width="6.375" customWidth="1"/>
    <col min="5" max="5" width="7.75" customWidth="1"/>
    <col min="6" max="6" width="6.875" customWidth="1"/>
    <col min="7" max="7" width="7.75" customWidth="1"/>
    <col min="8" max="8" width="7.875" customWidth="1"/>
  </cols>
  <sheetData>
    <row r="1" spans="2:17" ht="19.5">
      <c r="B1" s="25" t="s">
        <v>59</v>
      </c>
      <c r="C1" s="25"/>
      <c r="D1" s="25"/>
      <c r="E1" s="25"/>
      <c r="F1" s="25"/>
      <c r="G1" s="25"/>
      <c r="H1" s="25"/>
    </row>
    <row r="2" spans="2:17" ht="19.5">
      <c r="B2" s="26" t="s">
        <v>60</v>
      </c>
      <c r="C2" s="26"/>
      <c r="D2" s="26"/>
      <c r="E2" s="26"/>
      <c r="F2" s="26"/>
      <c r="G2" s="26"/>
      <c r="H2" s="26"/>
    </row>
    <row r="3" spans="2:17" ht="19.5">
      <c r="B3" s="9"/>
      <c r="C3" s="9"/>
      <c r="D3" s="9"/>
      <c r="E3" s="9"/>
      <c r="F3" s="9"/>
      <c r="G3" s="9"/>
      <c r="H3" s="9"/>
    </row>
    <row r="4" spans="2:17">
      <c r="B4" s="10" t="s">
        <v>41</v>
      </c>
      <c r="C4" s="11">
        <v>250</v>
      </c>
      <c r="D4" s="12" t="s">
        <v>42</v>
      </c>
      <c r="E4" s="13"/>
      <c r="F4" s="10" t="s">
        <v>43</v>
      </c>
      <c r="G4" s="11">
        <v>2.5</v>
      </c>
      <c r="H4" s="17" t="s">
        <v>44</v>
      </c>
    </row>
    <row r="5" spans="2:17">
      <c r="B5" s="14" t="s">
        <v>45</v>
      </c>
      <c r="C5" s="15" t="s">
        <v>46</v>
      </c>
      <c r="D5" s="15" t="s">
        <v>47</v>
      </c>
      <c r="E5" s="15" t="s">
        <v>48</v>
      </c>
      <c r="F5" s="14" t="s">
        <v>49</v>
      </c>
      <c r="G5" s="16" t="s">
        <v>50</v>
      </c>
      <c r="H5" s="16" t="s">
        <v>51</v>
      </c>
      <c r="I5" s="14" t="s">
        <v>52</v>
      </c>
    </row>
    <row r="6" spans="2:17">
      <c r="B6" s="2" t="s">
        <v>11</v>
      </c>
      <c r="C6" s="20">
        <v>0.4</v>
      </c>
      <c r="D6" s="20"/>
      <c r="E6" s="20">
        <f>C4*C6</f>
        <v>100</v>
      </c>
      <c r="F6" s="21" t="s">
        <v>53</v>
      </c>
      <c r="G6" s="22">
        <v>120</v>
      </c>
      <c r="H6" s="22">
        <f>C4*C6*G6</f>
        <v>12000</v>
      </c>
    </row>
    <row r="7" spans="2:17">
      <c r="B7" s="2" t="s">
        <v>12</v>
      </c>
      <c r="C7" s="20">
        <v>0.15</v>
      </c>
      <c r="D7" s="20">
        <v>0.4</v>
      </c>
      <c r="E7" s="20">
        <f>(C4/G4)*(C7*2+D7)</f>
        <v>70</v>
      </c>
      <c r="F7" s="21" t="s">
        <v>54</v>
      </c>
      <c r="G7" s="22">
        <v>150</v>
      </c>
      <c r="H7" s="22">
        <f>(C4/G4)*(C7*2+D7)*G7</f>
        <v>10500</v>
      </c>
    </row>
    <row r="8" spans="2:17">
      <c r="B8" s="2" t="s">
        <v>13</v>
      </c>
      <c r="C8" s="20">
        <v>0.15</v>
      </c>
      <c r="D8" s="20">
        <v>0.4</v>
      </c>
      <c r="E8" s="20">
        <f>C4/G4*C8*D8</f>
        <v>6</v>
      </c>
      <c r="F8" s="20" t="s">
        <v>55</v>
      </c>
      <c r="G8" s="22">
        <v>1000</v>
      </c>
      <c r="H8" s="22">
        <f>(C4/G4)*C8*D8*G8</f>
        <v>6000</v>
      </c>
    </row>
    <row r="9" spans="2:17">
      <c r="B9" s="2" t="s">
        <v>14</v>
      </c>
      <c r="C9" s="20"/>
      <c r="D9" s="20"/>
      <c r="E9" s="20">
        <f>C4/G4</f>
        <v>100</v>
      </c>
      <c r="F9" s="20" t="s">
        <v>56</v>
      </c>
      <c r="G9" s="22">
        <v>440</v>
      </c>
      <c r="H9" s="22">
        <f>C4/G4*G9</f>
        <v>44000</v>
      </c>
    </row>
    <row r="10" spans="2:17">
      <c r="B10" s="2" t="s">
        <v>23</v>
      </c>
      <c r="C10" s="20"/>
      <c r="D10" s="20"/>
      <c r="E10" s="20">
        <v>1</v>
      </c>
      <c r="F10" s="20" t="s">
        <v>57</v>
      </c>
      <c r="G10" s="22">
        <v>3600</v>
      </c>
      <c r="H10" s="22">
        <f>G10</f>
        <v>3600</v>
      </c>
    </row>
    <row r="11" spans="2:17">
      <c r="B11" s="2" t="s">
        <v>24</v>
      </c>
      <c r="C11" s="2"/>
      <c r="D11" s="20"/>
      <c r="E11" s="20">
        <v>1</v>
      </c>
      <c r="F11" s="20" t="s">
        <v>57</v>
      </c>
      <c r="G11" s="22">
        <v>2900</v>
      </c>
      <c r="H11" s="22">
        <f>G11</f>
        <v>2900</v>
      </c>
    </row>
    <row r="12" spans="2:17">
      <c r="B12" s="2" t="s">
        <v>17</v>
      </c>
      <c r="C12" s="20">
        <v>0.1</v>
      </c>
      <c r="D12" s="20">
        <v>0.3</v>
      </c>
      <c r="E12" s="20">
        <f>D12/2*D12/2*3.14*C12</f>
        <v>7.065000000000001E-3</v>
      </c>
      <c r="F12" s="20" t="s">
        <v>55</v>
      </c>
      <c r="G12" s="22">
        <v>1000</v>
      </c>
      <c r="H12" s="23">
        <f>D12/2*D12/2*3.14*C12*G12</f>
        <v>7.0650000000000013</v>
      </c>
    </row>
    <row r="13" spans="2:17" ht="17.25" thickBot="1">
      <c r="B13" s="2" t="s">
        <v>18</v>
      </c>
      <c r="C13" s="20">
        <v>0.4</v>
      </c>
      <c r="D13" s="20"/>
      <c r="E13" s="20">
        <f>C4*C13</f>
        <v>100</v>
      </c>
      <c r="F13" s="20" t="s">
        <v>55</v>
      </c>
      <c r="G13" s="22">
        <v>20</v>
      </c>
      <c r="H13" s="22">
        <f>C4*C13*G13</f>
        <v>2000</v>
      </c>
    </row>
    <row r="14" spans="2:17">
      <c r="B14" s="2" t="s">
        <v>19</v>
      </c>
      <c r="C14" s="20">
        <v>0.05</v>
      </c>
      <c r="D14" s="20"/>
      <c r="E14" s="20">
        <f>C4*C14</f>
        <v>12.5</v>
      </c>
      <c r="F14" s="20" t="s">
        <v>55</v>
      </c>
      <c r="G14" s="22">
        <v>1200</v>
      </c>
      <c r="H14" s="22">
        <f>C4*C14*G14</f>
        <v>15000</v>
      </c>
      <c r="J14" s="5" t="s">
        <v>29</v>
      </c>
      <c r="K14" s="7" t="s">
        <v>31</v>
      </c>
      <c r="L14" s="7" t="s">
        <v>33</v>
      </c>
      <c r="M14" s="7" t="s">
        <v>34</v>
      </c>
      <c r="N14" s="7" t="s">
        <v>35</v>
      </c>
      <c r="O14" s="7" t="s">
        <v>36</v>
      </c>
      <c r="P14" s="7" t="s">
        <v>37</v>
      </c>
      <c r="Q14" s="7" t="s">
        <v>38</v>
      </c>
    </row>
    <row r="15" spans="2:17" ht="17.25" thickBot="1">
      <c r="B15" s="2" t="s">
        <v>20</v>
      </c>
      <c r="C15" s="20"/>
      <c r="D15" s="20"/>
      <c r="E15" s="20"/>
      <c r="F15" s="21" t="s">
        <v>58</v>
      </c>
      <c r="G15" s="22">
        <v>110</v>
      </c>
      <c r="H15" s="22">
        <f>C4*G15</f>
        <v>27500</v>
      </c>
      <c r="J15" s="6" t="s">
        <v>30</v>
      </c>
      <c r="K15" s="8" t="s">
        <v>32</v>
      </c>
      <c r="L15" s="8" t="s">
        <v>32</v>
      </c>
      <c r="M15" s="8" t="s">
        <v>32</v>
      </c>
      <c r="N15" s="8" t="s">
        <v>32</v>
      </c>
      <c r="O15" s="8" t="s">
        <v>32</v>
      </c>
      <c r="P15" s="8" t="s">
        <v>32</v>
      </c>
      <c r="Q15" s="8" t="s">
        <v>32</v>
      </c>
    </row>
    <row r="16" spans="2:17" ht="17.25" thickBot="1">
      <c r="B16" s="2" t="s">
        <v>21</v>
      </c>
      <c r="C16" s="20"/>
      <c r="D16" s="20"/>
      <c r="E16" s="20"/>
      <c r="F16" s="21" t="s">
        <v>58</v>
      </c>
      <c r="G16" s="22">
        <v>30</v>
      </c>
      <c r="H16" s="22">
        <f>C4*G16</f>
        <v>7500</v>
      </c>
      <c r="J16" s="1" t="s">
        <v>39</v>
      </c>
      <c r="K16" s="1">
        <v>5</v>
      </c>
      <c r="L16" s="1">
        <v>26</v>
      </c>
      <c r="M16" s="1">
        <v>9</v>
      </c>
      <c r="N16" s="1">
        <v>15</v>
      </c>
      <c r="O16" s="1">
        <v>55</v>
      </c>
      <c r="P16" s="1">
        <v>40</v>
      </c>
      <c r="Q16" s="1">
        <v>45</v>
      </c>
    </row>
    <row r="17" spans="2:8">
      <c r="B17" s="18" t="s">
        <v>40</v>
      </c>
      <c r="C17" s="20"/>
      <c r="D17" s="20"/>
      <c r="E17" s="20"/>
      <c r="F17" s="20"/>
      <c r="G17" s="20"/>
      <c r="H17" s="22">
        <f>SUM(H6:H16)</f>
        <v>131007.065</v>
      </c>
    </row>
    <row r="18" spans="2:8">
      <c r="B18" s="19" t="s">
        <v>42</v>
      </c>
      <c r="C18" s="20"/>
      <c r="D18" s="20"/>
      <c r="E18" s="20"/>
      <c r="F18" s="20"/>
      <c r="G18" s="20"/>
      <c r="H18" s="24">
        <f>H17/C4</f>
        <v>524.02826000000005</v>
      </c>
    </row>
    <row r="19" spans="2:8" ht="19.5">
      <c r="B19" s="2"/>
      <c r="C19" s="9"/>
      <c r="D19" s="9"/>
      <c r="E19" s="9"/>
      <c r="F19" s="9"/>
      <c r="G19" s="9"/>
      <c r="H19" s="9"/>
    </row>
  </sheetData>
  <mergeCells count="2">
    <mergeCell ref="B1:H1"/>
    <mergeCell ref="B2:H2"/>
  </mergeCells>
  <phoneticPr fontId="1" type="noConversion"/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工作表3</vt:lpstr>
      <vt:lpstr>計價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</dc:creator>
  <cp:lastModifiedBy>Poly</cp:lastModifiedBy>
  <cp:lastPrinted>2014-01-02T15:25:50Z</cp:lastPrinted>
  <dcterms:created xsi:type="dcterms:W3CDTF">2014-01-02T10:54:55Z</dcterms:created>
  <dcterms:modified xsi:type="dcterms:W3CDTF">2021-08-07T08:51:20Z</dcterms:modified>
</cp:coreProperties>
</file>